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bookViews>
    <workbookView xWindow="0" yWindow="0" windowWidth="29000" windowHeight="22560" tabRatio="500"/>
  </bookViews>
  <sheets>
    <sheet name="Energy Use &amp; GHG 2014-2017" sheetId="1" r:id="rId1"/>
  </sheets>
  <definedNames>
    <definedName name="_xlnm.Print_Area" localSheetId="0">'Energy Use &amp; GHG 2014-2017'!$B$1:$H$42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32" i="1"/>
  <c r="H23" i="1"/>
  <c r="H30" i="1"/>
  <c r="H29" i="1"/>
  <c r="H22" i="1"/>
  <c r="H28" i="1"/>
  <c r="H26" i="1"/>
  <c r="H12" i="1"/>
  <c r="G28" i="1"/>
  <c r="G29" i="1"/>
  <c r="G30" i="1"/>
  <c r="G32" i="1"/>
  <c r="G36" i="1"/>
  <c r="E32" i="1"/>
  <c r="E29" i="1"/>
  <c r="E30" i="1"/>
  <c r="E28" i="1"/>
  <c r="F32" i="1"/>
  <c r="F29" i="1"/>
  <c r="F30" i="1"/>
  <c r="F28" i="1"/>
</calcChain>
</file>

<file path=xl/sharedStrings.xml><?xml version="1.0" encoding="utf-8"?>
<sst xmlns="http://schemas.openxmlformats.org/spreadsheetml/2006/main" count="71" uniqueCount="42">
  <si>
    <t>Buildings: Purchased Electricity</t>
  </si>
  <si>
    <t>T&amp;D Losses from Purchased Electricity</t>
  </si>
  <si>
    <t>Unit</t>
  </si>
  <si>
    <t>MTCO2e</t>
  </si>
  <si>
    <t>Electricity (Purchased)</t>
  </si>
  <si>
    <t>kWh</t>
  </si>
  <si>
    <t>Gallons</t>
  </si>
  <si>
    <t>CCF</t>
  </si>
  <si>
    <t>Electricity</t>
  </si>
  <si>
    <t>Oil #2</t>
  </si>
  <si>
    <t>Natural Gas</t>
  </si>
  <si>
    <t xml:space="preserve">Oil #6 </t>
  </si>
  <si>
    <t>MIT Building Energy Use</t>
  </si>
  <si>
    <t>BY CATEGORY</t>
  </si>
  <si>
    <t>BY TYPE</t>
  </si>
  <si>
    <t>MIT Greenhouse Gas Emissions</t>
  </si>
  <si>
    <t xml:space="preserve"> Buildings Supplied by the Central Utilities Plant</t>
  </si>
  <si>
    <t>Buildings Not Supplied by the Central Utility Plant</t>
  </si>
  <si>
    <t>Fugitive Process Gases</t>
  </si>
  <si>
    <t>Leased Buildings</t>
  </si>
  <si>
    <t>MIT Owned Buildings: Fuels</t>
  </si>
  <si>
    <t>Fleet Vehicles</t>
  </si>
  <si>
    <t>All Inventory Emissions</t>
  </si>
  <si>
    <t>MIT Owned Buildings</t>
  </si>
  <si>
    <r>
      <t xml:space="preserve">Data sources: </t>
    </r>
    <r>
      <rPr>
        <sz val="9"/>
        <color theme="1"/>
        <rFont val="Helvetica"/>
      </rPr>
      <t>MIT</t>
    </r>
    <r>
      <rPr>
        <b/>
        <sz val="9"/>
        <color theme="1"/>
        <rFont val="Helvetica"/>
      </rPr>
      <t xml:space="preserve"> </t>
    </r>
    <r>
      <rPr>
        <sz val="9"/>
        <color theme="1"/>
        <rFont val="Helvetica"/>
      </rPr>
      <t>SAP purchase detail via MIT Data Warehouse; Department of Facilities and Office of Sustainability</t>
    </r>
  </si>
  <si>
    <t xml:space="preserve">The MIT GHG Inventory is managed by the MIT Office of Sustainability and updated annually </t>
  </si>
  <si>
    <t>Space</t>
  </si>
  <si>
    <t>GSF</t>
  </si>
  <si>
    <t>MIT Leased Buildings</t>
  </si>
  <si>
    <t>Gross Square Footage</t>
  </si>
  <si>
    <t>BY SCOPE</t>
  </si>
  <si>
    <t>Scope 1: Direct Emissions</t>
  </si>
  <si>
    <t>Scope 2: Indirect Emissions</t>
  </si>
  <si>
    <t>Scope 3: Indirect Emissions</t>
  </si>
  <si>
    <r>
      <t xml:space="preserve">Reporting periods: </t>
    </r>
    <r>
      <rPr>
        <sz val="9"/>
        <color theme="1"/>
        <rFont val="Helvetica"/>
      </rPr>
      <t>Fiscal year (July-June), and billing period</t>
    </r>
  </si>
  <si>
    <t>MIT Greenhouse Inventory Data - Basic Spreadsheet (2014-2017)</t>
  </si>
  <si>
    <t>Total Campus Emissions</t>
  </si>
  <si>
    <t>Summit Farms Solar Power Purchase as Off-Set</t>
  </si>
  <si>
    <t>Total Campus Emissions with Solar Offset</t>
  </si>
  <si>
    <t>Zero-Emission Electricity (Purchased)</t>
  </si>
  <si>
    <t xml:space="preserve">*Building energy and emissions data is based on fiscal year. Fleet, Fugitive and Leased Building data is calendar year. </t>
  </si>
  <si>
    <t>sustainability.mit.edu/ghginventory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</si>
</sst>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0.0%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DIN Alternate Bold"/>
    </font>
    <font>
      <b/>
      <sz val="20"/>
      <color theme="1"/>
      <name val="DIN Alternate Bold"/>
    </font>
    <font>
      <b/>
      <sz val="11"/>
      <color theme="0"/>
      <name val="Helvetica"/>
    </font>
    <font>
      <sz val="11"/>
      <color theme="0"/>
      <name val="Helvetica"/>
    </font>
    <font>
      <sz val="11"/>
      <name val="Helvetica"/>
    </font>
    <font>
      <sz val="11"/>
      <color theme="1"/>
      <name val="Helvetica"/>
    </font>
    <font>
      <b/>
      <sz val="11"/>
      <name val="Helvetica"/>
    </font>
    <font>
      <b/>
      <sz val="9"/>
      <color theme="1"/>
      <name val="Helvetica"/>
    </font>
    <font>
      <sz val="9"/>
      <color theme="1"/>
      <name val="Helvetica"/>
    </font>
    <font>
      <i/>
      <sz val="8"/>
      <color theme="1"/>
      <name val="Helvetica"/>
    </font>
    <font>
      <b/>
      <sz val="12"/>
      <color theme="1"/>
      <name val="Calibri"/>
      <family val="2"/>
      <scheme val="minor"/>
    </font>
    <font>
      <sz val="12"/>
      <color theme="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93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4" fillId="6" borderId="0" xfId="0" applyFont="1" applyFill="1"/>
    <xf numFmtId="0" fontId="8" fillId="6" borderId="0" xfId="0" applyFont="1" applyFill="1"/>
    <xf numFmtId="0" fontId="9" fillId="6" borderId="0" xfId="0" applyFont="1" applyFill="1"/>
    <xf numFmtId="0" fontId="10" fillId="4" borderId="1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2" fillId="2" borderId="0" xfId="0" applyFont="1" applyFill="1"/>
    <xf numFmtId="165" fontId="12" fillId="2" borderId="0" xfId="1" applyNumberFormat="1" applyFont="1" applyFill="1"/>
    <xf numFmtId="165" fontId="12" fillId="2" borderId="0" xfId="1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/>
    <xf numFmtId="165" fontId="12" fillId="2" borderId="0" xfId="1" applyNumberFormat="1" applyFont="1" applyFill="1" applyBorder="1" applyAlignment="1">
      <alignment horizontal="right" vertical="center" wrapText="1"/>
    </xf>
    <xf numFmtId="165" fontId="13" fillId="2" borderId="0" xfId="1" applyNumberFormat="1" applyFont="1" applyFill="1" applyBorder="1"/>
    <xf numFmtId="166" fontId="13" fillId="3" borderId="0" xfId="1" applyNumberFormat="1" applyFont="1" applyFill="1" applyAlignment="1">
      <alignment horizontal="left" indent="2"/>
    </xf>
    <xf numFmtId="166" fontId="13" fillId="2" borderId="0" xfId="1" applyNumberFormat="1" applyFont="1" applyFill="1" applyBorder="1" applyAlignment="1">
      <alignment horizontal="right"/>
    </xf>
    <xf numFmtId="0" fontId="13" fillId="6" borderId="0" xfId="0" applyFont="1" applyFill="1"/>
    <xf numFmtId="0" fontId="14" fillId="2" borderId="0" xfId="0" applyFont="1" applyFill="1"/>
    <xf numFmtId="165" fontId="14" fillId="2" borderId="0" xfId="1" applyNumberFormat="1" applyFont="1" applyFill="1"/>
    <xf numFmtId="0" fontId="10" fillId="4" borderId="0" xfId="0" applyNumberFormat="1" applyFont="1" applyFill="1" applyBorder="1" applyAlignment="1" applyProtection="1">
      <alignment horizontal="center"/>
    </xf>
    <xf numFmtId="0" fontId="15" fillId="6" borderId="0" xfId="0" applyFont="1" applyFill="1"/>
    <xf numFmtId="0" fontId="16" fillId="6" borderId="0" xfId="0" applyFont="1" applyFill="1"/>
    <xf numFmtId="0" fontId="17" fillId="6" borderId="0" xfId="0" applyFont="1" applyFill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vertical="center"/>
    </xf>
    <xf numFmtId="165" fontId="12" fillId="2" borderId="2" xfId="1" applyNumberFormat="1" applyFont="1" applyFill="1" applyBorder="1" applyAlignment="1">
      <alignment vertical="center"/>
    </xf>
    <xf numFmtId="165" fontId="12" fillId="2" borderId="2" xfId="1" applyNumberFormat="1" applyFont="1" applyFill="1" applyBorder="1" applyAlignment="1">
      <alignment horizontal="center" vertical="center" wrapText="1"/>
    </xf>
    <xf numFmtId="165" fontId="4" fillId="6" borderId="0" xfId="0" applyNumberFormat="1" applyFont="1" applyFill="1"/>
    <xf numFmtId="0" fontId="12" fillId="2" borderId="0" xfId="0" applyFont="1" applyFill="1" applyAlignment="1">
      <alignment horizontal="left"/>
    </xf>
    <xf numFmtId="0" fontId="11" fillId="5" borderId="0" xfId="0" applyNumberFormat="1" applyFont="1" applyFill="1" applyBorder="1" applyAlignment="1" applyProtection="1">
      <alignment horizontal="center" vertical="center" textRotation="90"/>
    </xf>
    <xf numFmtId="0" fontId="13" fillId="6" borderId="0" xfId="0" applyFont="1" applyFill="1" applyAlignment="1">
      <alignment vertical="top"/>
    </xf>
    <xf numFmtId="0" fontId="4" fillId="6" borderId="0" xfId="0" applyFont="1" applyFill="1" applyAlignment="1">
      <alignment vertical="top"/>
    </xf>
    <xf numFmtId="0" fontId="11" fillId="5" borderId="3" xfId="0" applyNumberFormat="1" applyFont="1" applyFill="1" applyBorder="1" applyAlignment="1" applyProtection="1">
      <alignment horizontal="center" vertical="center" wrapText="1"/>
    </xf>
    <xf numFmtId="10" fontId="18" fillId="0" borderId="0" xfId="73" applyNumberFormat="1" applyFont="1" applyFill="1" applyBorder="1" applyAlignment="1">
      <alignment horizontal="center"/>
    </xf>
    <xf numFmtId="0" fontId="12" fillId="7" borderId="3" xfId="0" applyFont="1" applyFill="1" applyBorder="1" applyAlignment="1">
      <alignment vertical="center"/>
    </xf>
    <xf numFmtId="165" fontId="12" fillId="7" borderId="3" xfId="1" applyNumberFormat="1" applyFont="1" applyFill="1" applyBorder="1" applyAlignment="1">
      <alignment vertical="center"/>
    </xf>
    <xf numFmtId="165" fontId="12" fillId="7" borderId="3" xfId="1" applyNumberFormat="1" applyFont="1" applyFill="1" applyBorder="1" applyAlignment="1">
      <alignment horizontal="center" vertical="center" wrapText="1"/>
    </xf>
    <xf numFmtId="167" fontId="18" fillId="0" borderId="0" xfId="73" applyNumberFormat="1" applyFont="1" applyFill="1" applyBorder="1" applyAlignment="1">
      <alignment horizontal="center"/>
    </xf>
    <xf numFmtId="9" fontId="18" fillId="0" borderId="0" xfId="73" applyFont="1" applyFill="1" applyBorder="1" applyAlignment="1">
      <alignment horizontal="center"/>
    </xf>
    <xf numFmtId="167" fontId="1" fillId="0" borderId="0" xfId="73" applyNumberFormat="1" applyFont="1" applyFill="1" applyBorder="1" applyAlignment="1">
      <alignment horizontal="center"/>
    </xf>
    <xf numFmtId="9" fontId="1" fillId="0" borderId="0" xfId="73" applyFont="1" applyFill="1" applyBorder="1" applyAlignment="1">
      <alignment horizontal="center"/>
    </xf>
    <xf numFmtId="0" fontId="14" fillId="7" borderId="0" xfId="0" applyFont="1" applyFill="1"/>
    <xf numFmtId="165" fontId="14" fillId="7" borderId="0" xfId="1" applyNumberFormat="1" applyFont="1" applyFill="1"/>
    <xf numFmtId="9" fontId="18" fillId="0" borderId="0" xfId="73" applyNumberFormat="1" applyFont="1" applyFill="1" applyBorder="1" applyAlignment="1">
      <alignment horizontal="center"/>
    </xf>
    <xf numFmtId="0" fontId="5" fillId="6" borderId="0" xfId="54" applyFill="1" applyAlignment="1">
      <alignment horizontal="right"/>
    </xf>
    <xf numFmtId="10" fontId="0" fillId="0" borderId="0" xfId="73" applyNumberFormat="1" applyFont="1" applyBorder="1" applyAlignment="1">
      <alignment horizontal="center"/>
    </xf>
    <xf numFmtId="10" fontId="0" fillId="0" borderId="0" xfId="73" applyNumberFormat="1" applyFont="1" applyFill="1" applyBorder="1" applyAlignment="1">
      <alignment horizontal="center"/>
    </xf>
    <xf numFmtId="43" fontId="4" fillId="6" borderId="0" xfId="0" applyNumberFormat="1" applyFont="1" applyFill="1"/>
    <xf numFmtId="9" fontId="4" fillId="6" borderId="0" xfId="73" applyNumberFormat="1" applyFont="1" applyFill="1"/>
    <xf numFmtId="4" fontId="4" fillId="0" borderId="0" xfId="0" applyNumberFormat="1" applyFont="1"/>
    <xf numFmtId="10" fontId="4" fillId="6" borderId="0" xfId="0" applyNumberFormat="1" applyFont="1" applyFill="1"/>
    <xf numFmtId="9" fontId="4" fillId="6" borderId="0" xfId="0" applyNumberFormat="1" applyFont="1" applyFill="1"/>
    <xf numFmtId="10" fontId="1" fillId="0" borderId="0" xfId="73" applyNumberFormat="1" applyFont="1" applyFill="1" applyBorder="1" applyAlignment="1">
      <alignment horizontal="center"/>
    </xf>
    <xf numFmtId="167" fontId="4" fillId="6" borderId="0" xfId="73" applyNumberFormat="1" applyFont="1" applyFill="1"/>
    <xf numFmtId="0" fontId="4" fillId="6" borderId="0" xfId="0" applyFont="1" applyFill="1" applyAlignment="1">
      <alignment horizontal="left"/>
    </xf>
    <xf numFmtId="0" fontId="15" fillId="6" borderId="0" xfId="0" applyFont="1" applyFill="1" applyAlignment="1">
      <alignment horizontal="left" vertical="top" wrapText="1"/>
    </xf>
    <xf numFmtId="0" fontId="11" fillId="5" borderId="0" xfId="0" applyNumberFormat="1" applyFont="1" applyFill="1" applyBorder="1" applyAlignment="1" applyProtection="1">
      <alignment horizontal="center" vertical="center" wrapText="1"/>
    </xf>
    <xf numFmtId="0" fontId="11" fillId="5" borderId="2" xfId="0" applyNumberFormat="1" applyFont="1" applyFill="1" applyBorder="1" applyAlignment="1" applyProtection="1">
      <alignment horizontal="center" vertical="center" wrapText="1"/>
    </xf>
    <xf numFmtId="0" fontId="11" fillId="5" borderId="0" xfId="0" applyNumberFormat="1" applyFont="1" applyFill="1" applyBorder="1" applyAlignment="1" applyProtection="1">
      <alignment horizontal="center" vertical="center" textRotation="90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/>
    <xf numFmtId="0" fontId="19" fillId="0" borderId="0" xfId="0" applyFont="1" applyFill="1" applyBorder="1" applyAlignment="1">
      <alignment horizontal="center" wrapText="1"/>
    </xf>
    <xf numFmtId="9" fontId="0" fillId="0" borderId="0" xfId="73" applyNumberFormat="1" applyFont="1" applyBorder="1" applyAlignment="1">
      <alignment horizontal="center"/>
    </xf>
    <xf numFmtId="9" fontId="0" fillId="0" borderId="0" xfId="73" applyFont="1" applyBorder="1" applyAlignment="1">
      <alignment horizontal="center"/>
    </xf>
    <xf numFmtId="9" fontId="0" fillId="0" borderId="0" xfId="73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0" fillId="6" borderId="0" xfId="73" applyNumberFormat="1" applyFont="1" applyFill="1" applyBorder="1" applyAlignment="1">
      <alignment horizontal="center"/>
    </xf>
    <xf numFmtId="9" fontId="0" fillId="6" borderId="0" xfId="73" applyFont="1" applyFill="1" applyBorder="1" applyAlignment="1">
      <alignment horizontal="center"/>
    </xf>
    <xf numFmtId="9" fontId="4" fillId="6" borderId="0" xfId="73" applyFont="1" applyFill="1" applyBorder="1" applyAlignment="1">
      <alignment horizontal="center"/>
    </xf>
    <xf numFmtId="167" fontId="4" fillId="6" borderId="0" xfId="73" applyNumberFormat="1" applyFont="1" applyFill="1" applyBorder="1" applyAlignment="1">
      <alignment horizontal="center"/>
    </xf>
    <xf numFmtId="9" fontId="4" fillId="6" borderId="0" xfId="73" applyNumberFormat="1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vertical="top"/>
    </xf>
  </cellXfs>
  <cellStyles count="19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/>
    <cellStyle name="Normal" xfId="0" builtinId="0"/>
    <cellStyle name="Percent" xfId="7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325120</xdr:colOff>
      <xdr:row>38</xdr:row>
      <xdr:rowOff>114759</xdr:rowOff>
    </xdr:from>
    <xdr:to>
      <xdr:col>7</xdr:col>
      <xdr:colOff>873760</xdr:colOff>
      <xdr:row>40</xdr:row>
      <xdr:rowOff>111759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8720" y="8181799"/>
          <a:ext cx="3423920" cy="46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ustainability.mit.edu/ghginventory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47"/>
  <sheetViews>
    <sheetView tabSelected="1" zoomScale="125" zoomScaleNormal="125" zoomScalePageLayoutView="125" workbookViewId="0">
      <selection activeCell="I11" sqref="I11"/>
    </sheetView>
  </sheetViews>
  <sheetFormatPr baseColWidth="10" defaultRowHeight="15" x14ac:dyDescent="0"/>
  <cols>
    <col min="1" max="1" width="3.5" style="2" customWidth="1"/>
    <col min="2" max="2" width="25.83203125" style="1" customWidth="1"/>
    <col min="3" max="3" width="37.83203125" style="1" customWidth="1"/>
    <col min="4" max="4" width="10.83203125" style="1"/>
    <col min="5" max="5" width="12.6640625" style="1" bestFit="1" customWidth="1"/>
    <col min="6" max="6" width="12.6640625" style="1" customWidth="1"/>
    <col min="7" max="7" width="12.33203125" style="1" bestFit="1" customWidth="1"/>
    <col min="8" max="8" width="12.33203125" style="1" customWidth="1"/>
    <col min="9" max="10" width="10.1640625" style="61" customWidth="1"/>
    <col min="11" max="12" width="10.1640625" style="62" customWidth="1"/>
    <col min="13" max="14" width="10.83203125" style="2"/>
    <col min="15" max="15" width="12.1640625" style="2" bestFit="1" customWidth="1"/>
    <col min="16" max="20" width="10.83203125" style="2"/>
    <col min="21" max="21" width="14.33203125" style="1" bestFit="1" customWidth="1"/>
    <col min="22" max="16384" width="10.83203125" style="1"/>
  </cols>
  <sheetData>
    <row r="1" spans="2:21" s="2" customFormat="1" ht="25">
      <c r="B1" s="4" t="s">
        <v>35</v>
      </c>
      <c r="I1" s="61"/>
      <c r="J1" s="61"/>
      <c r="K1" s="62"/>
      <c r="L1" s="62"/>
    </row>
    <row r="2" spans="2:21" s="2" customFormat="1">
      <c r="I2" s="61"/>
      <c r="J2" s="61"/>
      <c r="K2" s="62"/>
      <c r="L2" s="62"/>
    </row>
    <row r="3" spans="2:21" s="2" customFormat="1" ht="20">
      <c r="B3" s="3" t="s">
        <v>12</v>
      </c>
      <c r="I3" s="61"/>
      <c r="J3" s="61"/>
      <c r="K3" s="62"/>
      <c r="L3" s="62"/>
    </row>
    <row r="4" spans="2:21">
      <c r="B4" s="6"/>
      <c r="C4" s="6"/>
      <c r="D4" s="18" t="s">
        <v>2</v>
      </c>
      <c r="E4" s="18">
        <v>2014</v>
      </c>
      <c r="F4" s="18">
        <v>2015</v>
      </c>
      <c r="G4" s="18">
        <v>2016</v>
      </c>
      <c r="H4" s="18">
        <v>2017</v>
      </c>
      <c r="I4" s="63"/>
      <c r="J4" s="63"/>
      <c r="K4" s="63"/>
      <c r="L4" s="63"/>
    </row>
    <row r="5" spans="2:21" ht="16" customHeight="1">
      <c r="B5" s="58" t="s">
        <v>16</v>
      </c>
      <c r="C5" s="22" t="s">
        <v>4</v>
      </c>
      <c r="D5" s="23" t="s">
        <v>5</v>
      </c>
      <c r="E5" s="24">
        <v>87445993</v>
      </c>
      <c r="F5" s="9">
        <v>80490556</v>
      </c>
      <c r="G5" s="9">
        <v>117065854</v>
      </c>
      <c r="H5" s="9">
        <v>148300987</v>
      </c>
      <c r="I5" s="64"/>
      <c r="J5" s="65"/>
      <c r="K5" s="65"/>
      <c r="L5" s="65"/>
    </row>
    <row r="6" spans="2:21" ht="16" customHeight="1">
      <c r="B6" s="58"/>
      <c r="C6" s="22" t="s">
        <v>11</v>
      </c>
      <c r="D6" s="23" t="s">
        <v>6</v>
      </c>
      <c r="E6" s="24">
        <v>1044703.38</v>
      </c>
      <c r="F6" s="9">
        <v>1226879.6399999999</v>
      </c>
      <c r="G6" s="9">
        <v>0</v>
      </c>
      <c r="H6" s="9">
        <v>0</v>
      </c>
      <c r="I6" s="65"/>
      <c r="J6" s="65"/>
      <c r="K6" s="65"/>
      <c r="L6" s="65"/>
    </row>
    <row r="7" spans="2:21" ht="16" customHeight="1">
      <c r="B7" s="58"/>
      <c r="C7" s="22" t="s">
        <v>9</v>
      </c>
      <c r="D7" s="23" t="s">
        <v>6</v>
      </c>
      <c r="E7" s="24">
        <v>779501</v>
      </c>
      <c r="F7" s="9">
        <v>665372.99</v>
      </c>
      <c r="G7" s="9">
        <v>19700</v>
      </c>
      <c r="H7" s="9">
        <v>20000</v>
      </c>
      <c r="I7" s="65"/>
      <c r="J7" s="65"/>
      <c r="K7" s="65"/>
      <c r="L7" s="65"/>
    </row>
    <row r="8" spans="2:21" ht="16" customHeight="1">
      <c r="B8" s="59"/>
      <c r="C8" s="25" t="s">
        <v>10</v>
      </c>
      <c r="D8" s="26" t="s">
        <v>7</v>
      </c>
      <c r="E8" s="27">
        <v>24948560</v>
      </c>
      <c r="F8" s="28">
        <v>22950922.129999999</v>
      </c>
      <c r="G8" s="28">
        <v>23863433.535</v>
      </c>
      <c r="H8" s="28">
        <v>21120802.252999999</v>
      </c>
      <c r="I8" s="65"/>
      <c r="J8" s="65"/>
      <c r="K8" s="65"/>
      <c r="L8" s="65"/>
    </row>
    <row r="9" spans="2:21" ht="16" customHeight="1">
      <c r="B9" s="58" t="s">
        <v>17</v>
      </c>
      <c r="C9" s="22" t="s">
        <v>8</v>
      </c>
      <c r="D9" s="23" t="s">
        <v>5</v>
      </c>
      <c r="E9" s="24">
        <v>28130477</v>
      </c>
      <c r="F9" s="9">
        <v>28315832</v>
      </c>
      <c r="G9" s="9">
        <v>29092887.028999999</v>
      </c>
      <c r="H9" s="9">
        <v>29424433.774999999</v>
      </c>
      <c r="I9" s="65"/>
      <c r="J9" s="65"/>
      <c r="K9" s="65"/>
      <c r="L9" s="65"/>
    </row>
    <row r="10" spans="2:21" ht="16" customHeight="1">
      <c r="B10" s="58"/>
      <c r="C10" s="22" t="s">
        <v>9</v>
      </c>
      <c r="D10" s="23" t="s">
        <v>6</v>
      </c>
      <c r="E10" s="24">
        <v>2406.6799999999998</v>
      </c>
      <c r="F10" s="9">
        <v>2430.6999999999998</v>
      </c>
      <c r="G10" s="9">
        <v>2238.9</v>
      </c>
      <c r="H10" s="9">
        <v>3084.5</v>
      </c>
      <c r="I10" s="65"/>
      <c r="J10" s="65"/>
      <c r="K10" s="65"/>
      <c r="L10" s="65"/>
      <c r="U10" s="51"/>
    </row>
    <row r="11" spans="2:21" ht="16" customHeight="1">
      <c r="B11" s="58"/>
      <c r="C11" s="22" t="s">
        <v>10</v>
      </c>
      <c r="D11" s="23" t="s">
        <v>7</v>
      </c>
      <c r="E11" s="24">
        <v>858000</v>
      </c>
      <c r="F11" s="9">
        <v>855264.05</v>
      </c>
      <c r="G11" s="9">
        <v>795585.08800000022</v>
      </c>
      <c r="H11" s="9">
        <v>922270</v>
      </c>
      <c r="I11" s="65"/>
      <c r="J11" s="65"/>
      <c r="K11" s="65"/>
      <c r="L11" s="65"/>
    </row>
    <row r="12" spans="2:21" ht="36" customHeight="1">
      <c r="B12" s="34" t="s">
        <v>37</v>
      </c>
      <c r="C12" s="36" t="s">
        <v>39</v>
      </c>
      <c r="D12" s="36" t="s">
        <v>5</v>
      </c>
      <c r="E12" s="37"/>
      <c r="F12" s="38"/>
      <c r="G12" s="38"/>
      <c r="H12" s="38">
        <f>-51878*1000</f>
        <v>-51878000</v>
      </c>
      <c r="I12" s="65"/>
      <c r="J12" s="65"/>
      <c r="K12" s="65"/>
      <c r="L12" s="65"/>
    </row>
    <row r="13" spans="2:21" s="2" customFormat="1" ht="22" customHeight="1">
      <c r="E13" s="29"/>
      <c r="I13" s="61"/>
      <c r="J13" s="61"/>
      <c r="K13" s="62"/>
      <c r="L13" s="62"/>
    </row>
    <row r="14" spans="2:21" s="2" customFormat="1" ht="20">
      <c r="B14" s="3" t="s">
        <v>15</v>
      </c>
      <c r="I14" s="61"/>
      <c r="J14" s="61"/>
      <c r="K14" s="62"/>
      <c r="L14" s="62"/>
    </row>
    <row r="15" spans="2:21">
      <c r="B15" s="5"/>
      <c r="C15" s="6" t="s">
        <v>13</v>
      </c>
      <c r="D15" s="6" t="s">
        <v>2</v>
      </c>
      <c r="E15" s="6">
        <v>2014</v>
      </c>
      <c r="F15" s="6">
        <v>2015</v>
      </c>
      <c r="G15" s="18">
        <v>2016</v>
      </c>
      <c r="H15" s="18">
        <v>2017</v>
      </c>
    </row>
    <row r="16" spans="2:21">
      <c r="B16" s="58" t="s">
        <v>22</v>
      </c>
      <c r="C16" s="7" t="s">
        <v>23</v>
      </c>
      <c r="D16" s="7" t="s">
        <v>3</v>
      </c>
      <c r="E16" s="8">
        <v>204176.98357516414</v>
      </c>
      <c r="F16" s="9">
        <v>191767.99154256727</v>
      </c>
      <c r="G16" s="9">
        <v>187848</v>
      </c>
      <c r="H16" s="9">
        <v>186780</v>
      </c>
      <c r="I16" s="54"/>
      <c r="J16" s="41"/>
      <c r="K16" s="42"/>
      <c r="L16" s="42"/>
      <c r="O16" s="49"/>
    </row>
    <row r="17" spans="2:25">
      <c r="B17" s="58"/>
      <c r="C17" s="7" t="s">
        <v>21</v>
      </c>
      <c r="D17" s="7" t="s">
        <v>3</v>
      </c>
      <c r="E17" s="10">
        <v>1150</v>
      </c>
      <c r="F17" s="11">
        <v>1151</v>
      </c>
      <c r="G17" s="9">
        <v>1007.4959907829937</v>
      </c>
      <c r="H17" s="9">
        <v>1094</v>
      </c>
      <c r="I17" s="47"/>
      <c r="J17" s="65"/>
      <c r="K17" s="65"/>
      <c r="L17" s="65"/>
      <c r="O17" s="29"/>
    </row>
    <row r="18" spans="2:25">
      <c r="B18" s="58"/>
      <c r="C18" s="7" t="s">
        <v>18</v>
      </c>
      <c r="D18" s="7" t="s">
        <v>3</v>
      </c>
      <c r="E18" s="10">
        <v>4000</v>
      </c>
      <c r="F18" s="11">
        <v>4000</v>
      </c>
      <c r="G18" s="9">
        <v>3423.2493376567963</v>
      </c>
      <c r="H18" s="9">
        <v>5655</v>
      </c>
      <c r="I18" s="47"/>
      <c r="J18" s="65"/>
      <c r="K18" s="65"/>
      <c r="L18" s="65"/>
    </row>
    <row r="19" spans="2:25">
      <c r="B19" s="60"/>
      <c r="C19" s="7" t="s">
        <v>19</v>
      </c>
      <c r="D19" s="7" t="s">
        <v>3</v>
      </c>
      <c r="E19" s="11">
        <v>4101</v>
      </c>
      <c r="F19" s="11">
        <v>4101</v>
      </c>
      <c r="G19" s="9">
        <v>5759.4559342606581</v>
      </c>
      <c r="H19" s="9">
        <v>4865.1787033513237</v>
      </c>
      <c r="I19" s="47"/>
      <c r="J19" s="66"/>
      <c r="K19" s="65"/>
      <c r="L19" s="65"/>
    </row>
    <row r="20" spans="2:25">
      <c r="B20" s="60"/>
      <c r="C20" s="6" t="s">
        <v>14</v>
      </c>
      <c r="D20" s="6"/>
      <c r="E20" s="6"/>
      <c r="F20" s="6"/>
      <c r="G20" s="18"/>
      <c r="H20" s="18"/>
      <c r="I20" s="67"/>
      <c r="J20" s="67"/>
      <c r="K20" s="65"/>
      <c r="L20" s="65"/>
    </row>
    <row r="21" spans="2:25">
      <c r="B21" s="60"/>
      <c r="C21" s="7" t="s">
        <v>20</v>
      </c>
      <c r="D21" s="7" t="s">
        <v>3</v>
      </c>
      <c r="E21" s="8">
        <v>161578.51243416243</v>
      </c>
      <c r="F21" s="9">
        <v>151664.79597711496</v>
      </c>
      <c r="G21" s="9">
        <v>134913</v>
      </c>
      <c r="H21" s="9">
        <v>120635</v>
      </c>
      <c r="I21" s="47"/>
      <c r="J21" s="65"/>
      <c r="K21" s="65"/>
      <c r="L21" s="65"/>
      <c r="N21" s="50"/>
    </row>
    <row r="22" spans="2:25">
      <c r="B22" s="60"/>
      <c r="C22" s="7" t="s">
        <v>21</v>
      </c>
      <c r="D22" s="7" t="s">
        <v>3</v>
      </c>
      <c r="E22" s="12">
        <v>1150</v>
      </c>
      <c r="F22" s="13">
        <v>1151</v>
      </c>
      <c r="G22" s="9">
        <v>1007.4959907829937</v>
      </c>
      <c r="H22" s="9">
        <f>$H$17</f>
        <v>1094</v>
      </c>
      <c r="I22" s="47"/>
      <c r="J22" s="65"/>
      <c r="K22" s="65"/>
      <c r="L22" s="65"/>
      <c r="N22" s="50"/>
    </row>
    <row r="23" spans="2:25">
      <c r="B23" s="60"/>
      <c r="C23" s="7" t="s">
        <v>18</v>
      </c>
      <c r="D23" s="7" t="s">
        <v>3</v>
      </c>
      <c r="E23" s="12">
        <v>4000</v>
      </c>
      <c r="F23" s="14">
        <v>4000</v>
      </c>
      <c r="G23" s="9">
        <v>3423.2493376567963</v>
      </c>
      <c r="H23" s="9">
        <f>$H$18</f>
        <v>5655</v>
      </c>
      <c r="I23" s="47"/>
      <c r="J23" s="65"/>
      <c r="K23" s="65"/>
      <c r="L23" s="65"/>
      <c r="N23" s="50"/>
    </row>
    <row r="24" spans="2:25">
      <c r="B24" s="60"/>
      <c r="C24" s="7" t="s">
        <v>0</v>
      </c>
      <c r="D24" s="7" t="s">
        <v>3</v>
      </c>
      <c r="E24" s="8">
        <v>38764.608738311545</v>
      </c>
      <c r="F24" s="9">
        <v>36493.907964561608</v>
      </c>
      <c r="G24" s="9">
        <v>48086.225798540996</v>
      </c>
      <c r="H24" s="9">
        <v>60249</v>
      </c>
      <c r="I24" s="47"/>
      <c r="J24" s="65"/>
      <c r="K24" s="65"/>
      <c r="L24" s="65"/>
      <c r="N24" s="50"/>
    </row>
    <row r="25" spans="2:25">
      <c r="B25" s="60"/>
      <c r="C25" s="7" t="s">
        <v>1</v>
      </c>
      <c r="D25" s="7" t="s">
        <v>3</v>
      </c>
      <c r="E25" s="8">
        <v>3833.8624026901552</v>
      </c>
      <c r="F25" s="9">
        <v>3609.287600890711</v>
      </c>
      <c r="G25" s="9">
        <v>4848.3268441717428</v>
      </c>
      <c r="H25" s="9">
        <v>5895</v>
      </c>
      <c r="I25" s="47"/>
      <c r="J25" s="65"/>
      <c r="K25" s="65"/>
      <c r="L25" s="65"/>
      <c r="N25" s="50"/>
    </row>
    <row r="26" spans="2:25">
      <c r="B26" s="60"/>
      <c r="C26" s="7" t="s">
        <v>19</v>
      </c>
      <c r="D26" s="7" t="s">
        <v>3</v>
      </c>
      <c r="E26" s="8">
        <v>4101</v>
      </c>
      <c r="F26" s="8">
        <v>4101</v>
      </c>
      <c r="G26" s="9">
        <v>5759.4559342606581</v>
      </c>
      <c r="H26" s="9">
        <f>$H$19</f>
        <v>4865.1787033513237</v>
      </c>
      <c r="I26" s="47"/>
      <c r="J26" s="66"/>
      <c r="K26" s="65"/>
      <c r="L26" s="65"/>
      <c r="N26" s="50"/>
    </row>
    <row r="27" spans="2:25">
      <c r="B27" s="31"/>
      <c r="C27" s="6" t="s">
        <v>30</v>
      </c>
      <c r="D27" s="6"/>
      <c r="E27" s="6"/>
      <c r="F27" s="6"/>
      <c r="G27" s="18"/>
      <c r="H27" s="18"/>
      <c r="I27" s="47"/>
      <c r="J27" s="67"/>
      <c r="K27" s="65"/>
      <c r="L27" s="65"/>
    </row>
    <row r="28" spans="2:25">
      <c r="B28" s="31"/>
      <c r="C28" s="7" t="s">
        <v>31</v>
      </c>
      <c r="D28" s="7" t="s">
        <v>3</v>
      </c>
      <c r="E28" s="8">
        <f>SUM(E21:E23)</f>
        <v>166728.51243416243</v>
      </c>
      <c r="F28" s="8">
        <f>SUM(F21:F23)</f>
        <v>156815.79597711496</v>
      </c>
      <c r="G28" s="8">
        <f>SUM(G21:G23)</f>
        <v>139343.74532843981</v>
      </c>
      <c r="H28" s="8">
        <f>SUM(H21:H23)</f>
        <v>127384</v>
      </c>
      <c r="I28" s="47"/>
      <c r="J28" s="65"/>
      <c r="K28" s="65"/>
      <c r="L28" s="65"/>
    </row>
    <row r="29" spans="2:25">
      <c r="B29" s="31"/>
      <c r="C29" s="7" t="s">
        <v>32</v>
      </c>
      <c r="D29" s="7" t="s">
        <v>3</v>
      </c>
      <c r="E29" s="8">
        <f>SUM(E24)</f>
        <v>38764.608738311545</v>
      </c>
      <c r="F29" s="8">
        <f>F24</f>
        <v>36493.907964561608</v>
      </c>
      <c r="G29" s="8">
        <f>G24</f>
        <v>48086.225798540996</v>
      </c>
      <c r="H29" s="8">
        <f>H24</f>
        <v>60249</v>
      </c>
      <c r="I29" s="47"/>
      <c r="J29" s="65"/>
      <c r="K29" s="65"/>
      <c r="L29" s="65"/>
    </row>
    <row r="30" spans="2:25">
      <c r="B30" s="31"/>
      <c r="C30" s="7" t="s">
        <v>33</v>
      </c>
      <c r="D30" s="7" t="s">
        <v>3</v>
      </c>
      <c r="E30" s="8">
        <f>SUM(E25:E26)</f>
        <v>7934.8624026901552</v>
      </c>
      <c r="F30" s="8">
        <f>SUM(F25:F26)</f>
        <v>7710.2876008907115</v>
      </c>
      <c r="G30" s="8">
        <f>SUM(G25:G26)</f>
        <v>10607.7827784324</v>
      </c>
      <c r="H30" s="8">
        <f>SUM(H25:H26)</f>
        <v>10760.178703351325</v>
      </c>
      <c r="I30" s="47"/>
      <c r="J30" s="66"/>
      <c r="K30" s="65"/>
      <c r="L30" s="65"/>
    </row>
    <row r="31" spans="2:25" s="2" customFormat="1">
      <c r="B31" s="15"/>
      <c r="C31" s="15"/>
      <c r="D31" s="15"/>
      <c r="E31" s="15"/>
      <c r="F31" s="15"/>
      <c r="I31" s="68"/>
      <c r="J31" s="61"/>
      <c r="K31" s="69"/>
      <c r="L31" s="69"/>
      <c r="O31" s="49"/>
      <c r="P31" s="55"/>
    </row>
    <row r="32" spans="2:25">
      <c r="B32" s="15"/>
      <c r="C32" s="16" t="s">
        <v>36</v>
      </c>
      <c r="D32" s="16" t="s">
        <v>3</v>
      </c>
      <c r="E32" s="17">
        <f>SUM(E16:E19)</f>
        <v>213427.98357516414</v>
      </c>
      <c r="F32" s="17">
        <f>SUM(F16:F19)</f>
        <v>201019.99154256727</v>
      </c>
      <c r="G32" s="17">
        <f>SUM(G16:G19)</f>
        <v>198038.20126270046</v>
      </c>
      <c r="H32" s="17">
        <f>SUM(H16:H19)</f>
        <v>198394.17870335132</v>
      </c>
      <c r="I32" s="35"/>
      <c r="J32" s="35"/>
      <c r="K32" s="35"/>
      <c r="L32" s="45"/>
      <c r="O32" s="29"/>
      <c r="U32" s="29"/>
      <c r="V32" s="52"/>
      <c r="W32" s="52"/>
      <c r="X32" s="52"/>
      <c r="Y32" s="53"/>
    </row>
    <row r="33" spans="2:17">
      <c r="B33" s="15"/>
      <c r="C33" s="43" t="s">
        <v>38</v>
      </c>
      <c r="D33" s="43" t="s">
        <v>3</v>
      </c>
      <c r="E33" s="44"/>
      <c r="F33" s="44"/>
      <c r="G33" s="44"/>
      <c r="H33" s="44">
        <f>SUM(167472,H17:H19)</f>
        <v>179086.17870335132</v>
      </c>
      <c r="I33" s="35"/>
      <c r="J33" s="39"/>
      <c r="K33" s="39"/>
      <c r="L33" s="40"/>
      <c r="O33" s="29"/>
    </row>
    <row r="34" spans="2:17" s="2" customFormat="1" ht="20">
      <c r="B34" s="3" t="s">
        <v>26</v>
      </c>
      <c r="I34" s="47"/>
      <c r="J34" s="48"/>
      <c r="K34" s="48"/>
      <c r="L34" s="48"/>
    </row>
    <row r="35" spans="2:17" s="2" customFormat="1">
      <c r="B35" s="5"/>
      <c r="C35" s="6" t="s">
        <v>13</v>
      </c>
      <c r="D35" s="6" t="s">
        <v>2</v>
      </c>
      <c r="E35" s="6">
        <v>2014</v>
      </c>
      <c r="F35" s="6">
        <v>2015</v>
      </c>
      <c r="G35" s="18">
        <v>2016</v>
      </c>
      <c r="H35" s="18">
        <v>2017</v>
      </c>
      <c r="I35" s="47"/>
      <c r="J35" s="70"/>
      <c r="K35" s="62"/>
      <c r="L35" s="62"/>
      <c r="P35" s="29"/>
      <c r="Q35" s="49"/>
    </row>
    <row r="36" spans="2:17" s="2" customFormat="1">
      <c r="B36" s="58" t="s">
        <v>29</v>
      </c>
      <c r="C36" s="7" t="s">
        <v>23</v>
      </c>
      <c r="D36" s="30" t="s">
        <v>27</v>
      </c>
      <c r="E36" s="8">
        <v>12149907</v>
      </c>
      <c r="F36" s="9">
        <v>12093381</v>
      </c>
      <c r="G36" s="9">
        <f>F36+106289.5</f>
        <v>12199670.5</v>
      </c>
      <c r="H36" s="9">
        <v>12394103</v>
      </c>
      <c r="I36" s="47"/>
      <c r="J36" s="47"/>
      <c r="K36" s="48"/>
      <c r="L36" s="47"/>
      <c r="O36" s="29"/>
    </row>
    <row r="37" spans="2:17" s="2" customFormat="1">
      <c r="B37" s="58"/>
      <c r="C37" s="7" t="s">
        <v>28</v>
      </c>
      <c r="D37" s="30" t="s">
        <v>27</v>
      </c>
      <c r="E37" s="10">
        <v>451064</v>
      </c>
      <c r="F37" s="10">
        <v>451064</v>
      </c>
      <c r="G37" s="9">
        <v>515732.34000000008</v>
      </c>
      <c r="H37" s="9">
        <v>515856.43000000011</v>
      </c>
      <c r="I37" s="47"/>
      <c r="J37" s="47"/>
      <c r="K37" s="48"/>
      <c r="L37" s="65"/>
    </row>
    <row r="38" spans="2:17" s="2" customFormat="1">
      <c r="I38" s="61"/>
      <c r="J38" s="61"/>
      <c r="K38" s="62"/>
      <c r="L38" s="62"/>
    </row>
    <row r="39" spans="2:17" s="2" customFormat="1" ht="13" customHeight="1">
      <c r="B39" s="20" t="s">
        <v>25</v>
      </c>
      <c r="C39" s="15"/>
      <c r="D39" s="15"/>
      <c r="E39" s="15"/>
      <c r="F39" s="15"/>
      <c r="G39" s="15"/>
      <c r="H39" s="15"/>
      <c r="I39" s="71"/>
      <c r="J39" s="61"/>
      <c r="K39" s="62"/>
      <c r="L39" s="62"/>
    </row>
    <row r="40" spans="2:17" s="33" customFormat="1" ht="24" customHeight="1">
      <c r="B40" s="57" t="s">
        <v>24</v>
      </c>
      <c r="C40" s="57"/>
      <c r="D40" s="32"/>
      <c r="E40" s="32"/>
      <c r="F40" s="32"/>
      <c r="G40" s="32"/>
      <c r="H40" s="32"/>
      <c r="I40" s="72"/>
      <c r="J40" s="73"/>
      <c r="K40" s="74"/>
      <c r="L40" s="74"/>
    </row>
    <row r="41" spans="2:17" s="2" customFormat="1" ht="13" customHeight="1">
      <c r="B41" s="19" t="s">
        <v>34</v>
      </c>
      <c r="C41" s="15"/>
      <c r="D41" s="15"/>
      <c r="E41" s="15"/>
      <c r="F41" s="15"/>
      <c r="G41" s="15"/>
      <c r="H41" s="15"/>
      <c r="I41" s="61"/>
      <c r="J41" s="61"/>
      <c r="K41" s="62"/>
      <c r="L41" s="62"/>
    </row>
    <row r="42" spans="2:17" s="2" customFormat="1" ht="13" customHeight="1">
      <c r="B42" s="21" t="s">
        <v>40</v>
      </c>
      <c r="E42" s="56"/>
      <c r="H42" s="46" t="s">
        <v>41</v>
      </c>
      <c r="I42" s="61"/>
      <c r="J42" s="61"/>
      <c r="K42" s="62"/>
      <c r="L42" s="62"/>
    </row>
    <row r="43" spans="2:17" s="2" customFormat="1">
      <c r="I43" s="61"/>
      <c r="J43" s="61"/>
      <c r="K43" s="62"/>
      <c r="L43" s="62"/>
    </row>
    <row r="44" spans="2:17" s="2" customFormat="1">
      <c r="I44" s="61"/>
      <c r="J44" s="61"/>
      <c r="K44" s="62"/>
      <c r="L44" s="62"/>
    </row>
    <row r="45" spans="2:17" s="2" customFormat="1">
      <c r="I45" s="61"/>
      <c r="J45" s="61"/>
      <c r="K45" s="62"/>
      <c r="L45" s="62"/>
    </row>
    <row r="46" spans="2:17" s="2" customFormat="1">
      <c r="I46" s="61"/>
      <c r="J46" s="61"/>
      <c r="K46" s="62"/>
      <c r="L46" s="62"/>
    </row>
    <row r="47" spans="2:17" s="2" customFormat="1">
      <c r="I47" s="61"/>
      <c r="J47" s="61"/>
      <c r="K47" s="62"/>
      <c r="L47" s="62"/>
    </row>
  </sheetData>
  <mergeCells count="7">
    <mergeCell ref="B40:C40"/>
    <mergeCell ref="B36:B37"/>
    <mergeCell ref="B5:B8"/>
    <mergeCell ref="B9:B11"/>
    <mergeCell ref="B19:B22"/>
    <mergeCell ref="B23:B26"/>
    <mergeCell ref="B16:B18"/>
  </mergeCells>
  <phoneticPr fontId="7" type="noConversion"/>
  <hyperlinks>
    <hyperlink ref="H42" r:id="rId1"/>
  </hyperlinks>
  <printOptions horizontalCentered="1" verticalCentered="1"/>
  <pageMargins left="0.3" right="0.3" top="0.5" bottom="0.5" header="0" footer="0"/>
  <pageSetup scale="77" orientation="landscape" horizontalDpi="4294967292" verticalDpi="4294967292"/>
  <ignoredErrors>
    <ignoredError sqref="E28 E30 E32" formulaRange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Use &amp; GHG 2014-2017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Lanou</dc:creator>
  <cp:lastModifiedBy>Steven Lanou</cp:lastModifiedBy>
  <cp:lastPrinted>2017-11-16T21:52:39Z</cp:lastPrinted>
  <dcterms:created xsi:type="dcterms:W3CDTF">2015-12-11T20:32:47Z</dcterms:created>
  <dcterms:modified xsi:type="dcterms:W3CDTF">2017-11-16T22:32:47Z</dcterms:modified>
</cp:coreProperties>
</file>